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 (04-12-2017)\Cong Danh\Tong hop\Cong doan\Hoi nghi CBCCVC So 2022\"/>
    </mc:Choice>
  </mc:AlternateContent>
  <bookViews>
    <workbookView xWindow="0" yWindow="0" windowWidth="21600" windowHeight="10905" activeTab="1"/>
  </bookViews>
  <sheets>
    <sheet name="Sheet6" sheetId="1" r:id="rId1"/>
    <sheet name="2021" sheetId="2" r:id="rId2"/>
  </sheets>
  <definedNames>
    <definedName name="_xlnm.Print_Area" localSheetId="1">'2021'!$A$1:$J$45</definedName>
  </definedNames>
  <calcPr calcId="162913"/>
</workbook>
</file>

<file path=xl/calcChain.xml><?xml version="1.0" encoding="utf-8"?>
<calcChain xmlns="http://schemas.openxmlformats.org/spreadsheetml/2006/main">
  <c r="F10" i="2" l="1"/>
  <c r="E10" i="2"/>
  <c r="D10" i="2"/>
  <c r="H12" i="2"/>
  <c r="H10" i="2" s="1"/>
  <c r="G12" i="2"/>
  <c r="G10" i="2" s="1"/>
  <c r="I10" i="2" s="1"/>
  <c r="I12" i="2" l="1"/>
  <c r="H35" i="1"/>
  <c r="G35" i="1"/>
  <c r="F35" i="1"/>
  <c r="E35" i="1"/>
  <c r="D34" i="1"/>
  <c r="E34" i="1"/>
  <c r="H33" i="1"/>
  <c r="G33" i="1"/>
  <c r="E32" i="1"/>
  <c r="D32" i="1"/>
  <c r="D31" i="1"/>
  <c r="E31" i="1"/>
  <c r="D30" i="1"/>
  <c r="D29" i="1"/>
  <c r="C30" i="1"/>
  <c r="E17" i="1"/>
  <c r="E16" i="1"/>
  <c r="D15" i="1"/>
  <c r="C15" i="1"/>
  <c r="E15" i="1"/>
  <c r="E14" i="1"/>
  <c r="H14" i="1"/>
  <c r="E13" i="1"/>
  <c r="E12" i="1"/>
  <c r="E11" i="1"/>
  <c r="E10" i="1"/>
  <c r="D10" i="1"/>
  <c r="D9" i="1"/>
  <c r="C10" i="1"/>
  <c r="C9" i="1"/>
  <c r="G13" i="1"/>
  <c r="E30" i="1"/>
  <c r="E29" i="1"/>
  <c r="F31" i="1"/>
  <c r="H34" i="1"/>
  <c r="G34" i="1"/>
  <c r="G15" i="1"/>
  <c r="H15" i="1"/>
  <c r="G12" i="1"/>
  <c r="F32" i="1"/>
  <c r="H32" i="1"/>
  <c r="F11" i="1"/>
  <c r="G11" i="1"/>
  <c r="F12" i="1"/>
  <c r="H12" i="1"/>
  <c r="F13" i="1"/>
  <c r="H13" i="1"/>
  <c r="G14" i="1"/>
  <c r="E9" i="1"/>
  <c r="F30" i="1"/>
  <c r="H31" i="1"/>
  <c r="G32" i="1"/>
  <c r="G31" i="1"/>
  <c r="G30" i="1"/>
  <c r="G29" i="1"/>
  <c r="F10" i="1"/>
  <c r="H11" i="1"/>
  <c r="H10" i="1"/>
  <c r="F9" i="1"/>
  <c r="H9" i="1"/>
  <c r="G10" i="1"/>
  <c r="G9" i="1"/>
  <c r="H30" i="1"/>
  <c r="F29" i="1"/>
  <c r="H29" i="1"/>
</calcChain>
</file>

<file path=xl/sharedStrings.xml><?xml version="1.0" encoding="utf-8"?>
<sst xmlns="http://schemas.openxmlformats.org/spreadsheetml/2006/main" count="127" uniqueCount="48">
  <si>
    <t>UBND TỈNH BÌNH DƯƠNG</t>
  </si>
  <si>
    <t>CỘNG HÒA XÃ HỘI CHỦ NGHĨA VIỆT NAM</t>
  </si>
  <si>
    <t>SỞ CÔNG THƯƠNG</t>
  </si>
  <si>
    <t>Độc lập - Tự do - Hạnh phúc</t>
  </si>
  <si>
    <t>BÁO CÁO TÌNH HÌNH ƯỚC THỰC HIỆN TÀI CHÍNH NĂM 2019</t>
  </si>
  <si>
    <t>ĐƠN VỊ: TRUNG TÂM XÚC TIẾN ĐẦU TƯ, THƯƠNG MẠI VÀ PHÁT TRIỂN CÔNG NGHIỆP</t>
  </si>
  <si>
    <t>STT</t>
  </si>
  <si>
    <t>Nội dung</t>
  </si>
  <si>
    <t>Năm trước chuyển sang</t>
  </si>
  <si>
    <t>Dự toán giao đầu năm và bổ sung trong năm 2019</t>
  </si>
  <si>
    <t>Dự toán được sử dụng trong năm 2019</t>
  </si>
  <si>
    <t>Kinh phí ước thực hiện năm 2019</t>
  </si>
  <si>
    <t>Dự toán còn lại chưa sử dụng</t>
  </si>
  <si>
    <t>TH/KH</t>
  </si>
  <si>
    <t>A</t>
  </si>
  <si>
    <t>B</t>
  </si>
  <si>
    <t>3 = 1+2</t>
  </si>
  <si>
    <t>5 = 3 - 4</t>
  </si>
  <si>
    <t>6 = 4/ 3</t>
  </si>
  <si>
    <t>TỔNG DỰ TOÁN NGÂN SÁCH CẤP NĂM 2019</t>
  </si>
  <si>
    <t>NGUỒN KINH PHÍ TỰ CHỦ</t>
  </si>
  <si>
    <t>KP tiền lương, phụ cấp và các khoản đóng góp</t>
  </si>
  <si>
    <t>KP hoạt động</t>
  </si>
  <si>
    <t>Cải cách tiền lương</t>
  </si>
  <si>
    <t>NGUỒN KINH PHÍ KHÔNG TỰ CHỦ</t>
  </si>
  <si>
    <t>C</t>
  </si>
  <si>
    <t>NGUỒN THU SỰ NGHIỆP</t>
  </si>
  <si>
    <t>Thu mới trong năm 2019</t>
  </si>
  <si>
    <t>Thu công nợ năm 2018 chuyển sang</t>
  </si>
  <si>
    <t>ĐƠN VỊ: KHỐI VĂN PHÒNG SỞ</t>
  </si>
  <si>
    <t>NGUỒN THU PHÍ, LỆ PHÍ</t>
  </si>
  <si>
    <t>Chi phục vụ thu phí, lệ phí và chi nguồn CCTL từ nguồn thu</t>
  </si>
  <si>
    <t>Chi nộp Ngân sách</t>
  </si>
  <si>
    <t>BÁO CÁO TÌNH HÌNH ƯỚC THỰC HIỆN TÀI CHÍNH NĂM 2021</t>
  </si>
  <si>
    <t>Dự toán giao đầu năm 2021</t>
  </si>
  <si>
    <t>DT điều chỉnh, bổ sung, cắt giảm/ Thu PLP</t>
  </si>
  <si>
    <t>Dự toán được sử dụng trong năm 2021</t>
  </si>
  <si>
    <t>Kinh phí đã sử dụng đến ngày 15/12/2021</t>
  </si>
  <si>
    <t>4 = 1+2+3</t>
  </si>
  <si>
    <t>6 = 4 - 5</t>
  </si>
  <si>
    <t>7 = 5/ 4</t>
  </si>
  <si>
    <t>TỔNG DỰ TOÁN NGÂN SÁCH CẤP NĂM 2021 = A + B</t>
  </si>
  <si>
    <t>-342.499.605 </t>
  </si>
  <si>
    <t xml:space="preserve">          </t>
  </si>
  <si>
    <t>Chi phục vụ thu phí, lệ phí</t>
  </si>
  <si>
    <t>DT điều chỉnh, bổ sung, cắt giảm</t>
  </si>
  <si>
    <t>Số thu SN trong 11 tháng</t>
  </si>
  <si>
    <t>Kinh phí đã sử dụng đến 15/12/2021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</si>
</sst>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8"/>
      <color rgb="FF000000"/>
      <name val="Times New Roman"/>
      <family val="1"/>
    </font>
    <font>
      <i/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165" fontId="11" fillId="0" borderId="2" xfId="1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center" vertical="center"/>
    </xf>
    <xf numFmtId="9" fontId="12" fillId="0" borderId="2" xfId="2" applyFont="1" applyBorder="1" applyAlignment="1">
      <alignment horizontal="center" vertical="center"/>
    </xf>
    <xf numFmtId="0" fontId="13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9" fontId="1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9" fontId="17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165" fontId="15" fillId="0" borderId="3" xfId="1" applyNumberFormat="1" applyFont="1" applyBorder="1" applyAlignment="1">
      <alignment vertical="center"/>
    </xf>
    <xf numFmtId="165" fontId="15" fillId="0" borderId="3" xfId="1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3" fontId="3" fillId="0" borderId="0" xfId="0" applyNumberFormat="1" applyFont="1"/>
    <xf numFmtId="0" fontId="19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10" fontId="14" fillId="0" borderId="3" xfId="0" applyNumberFormat="1" applyFont="1" applyBorder="1" applyAlignment="1">
      <alignment horizontal="center" vertical="center"/>
    </xf>
    <xf numFmtId="10" fontId="3" fillId="0" borderId="0" xfId="2" applyNumberFormat="1" applyFont="1"/>
    <xf numFmtId="0" fontId="6" fillId="0" borderId="3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9" fontId="15" fillId="0" borderId="5" xfId="2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19" fillId="0" borderId="0" xfId="0" applyFont="1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center" vertical="center"/>
    </xf>
    <xf numFmtId="10" fontId="13" fillId="0" borderId="1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/>
    </xf>
    <xf numFmtId="10" fontId="1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9" fontId="3" fillId="0" borderId="7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1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13" fillId="0" borderId="10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0</xdr:rowOff>
    </xdr:from>
    <xdr:to>
      <xdr:col>1</xdr:col>
      <xdr:colOff>1428750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752475" y="476250"/>
          <a:ext cx="1066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</xdr:row>
      <xdr:rowOff>0</xdr:rowOff>
    </xdr:from>
    <xdr:to>
      <xdr:col>6</xdr:col>
      <xdr:colOff>552450</xdr:colOff>
      <xdr:row>2</xdr:row>
      <xdr:rowOff>1</xdr:rowOff>
    </xdr:to>
    <xdr:cxnSp macro="">
      <xdr:nvCxnSpPr>
        <xdr:cNvPr id="3" name="Straight Connector 2"/>
        <xdr:cNvCxnSpPr/>
      </xdr:nvCxnSpPr>
      <xdr:spPr>
        <a:xfrm flipV="1">
          <a:off x="4905375" y="476250"/>
          <a:ext cx="2133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22</xdr:row>
      <xdr:rowOff>0</xdr:rowOff>
    </xdr:from>
    <xdr:to>
      <xdr:col>1</xdr:col>
      <xdr:colOff>1428750</xdr:colOff>
      <xdr:row>22</xdr:row>
      <xdr:rowOff>9525</xdr:rowOff>
    </xdr:to>
    <xdr:cxnSp macro="">
      <xdr:nvCxnSpPr>
        <xdr:cNvPr id="4" name="Straight Connector 3"/>
        <xdr:cNvCxnSpPr/>
      </xdr:nvCxnSpPr>
      <xdr:spPr>
        <a:xfrm flipV="1">
          <a:off x="752475" y="6991350"/>
          <a:ext cx="1066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22</xdr:row>
      <xdr:rowOff>0</xdr:rowOff>
    </xdr:from>
    <xdr:to>
      <xdr:col>6</xdr:col>
      <xdr:colOff>552450</xdr:colOff>
      <xdr:row>22</xdr:row>
      <xdr:rowOff>1</xdr:rowOff>
    </xdr:to>
    <xdr:cxnSp macro="">
      <xdr:nvCxnSpPr>
        <xdr:cNvPr id="5" name="Straight Connector 4"/>
        <xdr:cNvCxnSpPr/>
      </xdr:nvCxnSpPr>
      <xdr:spPr>
        <a:xfrm flipV="1">
          <a:off x="4905375" y="6991350"/>
          <a:ext cx="2133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2</xdr:row>
      <xdr:rowOff>38100</xdr:rowOff>
    </xdr:from>
    <xdr:to>
      <xdr:col>7</xdr:col>
      <xdr:colOff>857250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5715000" y="438150"/>
          <a:ext cx="190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981075</xdr:colOff>
      <xdr:row>24</xdr:row>
      <xdr:rowOff>28576</xdr:rowOff>
    </xdr:from>
    <xdr:to>
      <xdr:col>7</xdr:col>
      <xdr:colOff>857250</xdr:colOff>
      <xdr:row>24</xdr:row>
      <xdr:rowOff>28577</xdr:rowOff>
    </xdr:to>
    <xdr:cxnSp macro="">
      <xdr:nvCxnSpPr>
        <xdr:cNvPr id="5" name="Straight Connector 4"/>
        <xdr:cNvCxnSpPr/>
      </xdr:nvCxnSpPr>
      <xdr:spPr>
        <a:xfrm>
          <a:off x="5724525" y="6448426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</xdr:row>
      <xdr:rowOff>47625</xdr:rowOff>
    </xdr:from>
    <xdr:to>
      <xdr:col>1</xdr:col>
      <xdr:colOff>800100</xdr:colOff>
      <xdr:row>2</xdr:row>
      <xdr:rowOff>47625</xdr:rowOff>
    </xdr:to>
    <xdr:cxnSp macro="">
      <xdr:nvCxnSpPr>
        <xdr:cNvPr id="7" name="Straight Connector 6"/>
        <xdr:cNvCxnSpPr/>
      </xdr:nvCxnSpPr>
      <xdr:spPr>
        <a:xfrm>
          <a:off x="514350" y="457200"/>
          <a:ext cx="676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24</xdr:row>
      <xdr:rowOff>28575</xdr:rowOff>
    </xdr:from>
    <xdr:to>
      <xdr:col>1</xdr:col>
      <xdr:colOff>781050</xdr:colOff>
      <xdr:row>24</xdr:row>
      <xdr:rowOff>28575</xdr:rowOff>
    </xdr:to>
    <xdr:cxnSp macro="">
      <xdr:nvCxnSpPr>
        <xdr:cNvPr id="9" name="Straight Connector 8"/>
        <xdr:cNvCxnSpPr/>
      </xdr:nvCxnSpPr>
      <xdr:spPr>
        <a:xfrm>
          <a:off x="561975" y="6705600"/>
          <a:ext cx="609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F45" sqref="F45"/>
    </sheetView>
  </sheetViews>
  <sheetFormatPr defaultRowHeight="15" x14ac:dyDescent="0.25"/>
  <cols>
    <col min="1" max="1" width="5.85546875" style="1" customWidth="1"/>
    <col min="2" max="2" width="29.7109375" style="1" customWidth="1"/>
    <col min="3" max="7" width="15.42578125" style="1" customWidth="1"/>
    <col min="8" max="8" width="8.7109375" style="1" customWidth="1"/>
    <col min="9" max="10" width="9.140625" style="1"/>
    <col min="11" max="11" width="20.85546875" style="1" customWidth="1"/>
    <col min="12" max="16384" width="9.140625" style="1"/>
  </cols>
  <sheetData>
    <row r="1" spans="1:8" ht="18.75" x14ac:dyDescent="0.3">
      <c r="B1" s="2" t="s">
        <v>0</v>
      </c>
      <c r="F1" s="3" t="s">
        <v>1</v>
      </c>
    </row>
    <row r="2" spans="1:8" ht="18.75" x14ac:dyDescent="0.3">
      <c r="B2" s="3" t="s">
        <v>2</v>
      </c>
      <c r="F2" s="3" t="s">
        <v>3</v>
      </c>
    </row>
    <row r="4" spans="1:8" ht="18.75" x14ac:dyDescent="0.3">
      <c r="D4" s="3" t="s">
        <v>4</v>
      </c>
    </row>
    <row r="5" spans="1:8" ht="18.75" x14ac:dyDescent="0.3">
      <c r="D5" s="3" t="s">
        <v>5</v>
      </c>
    </row>
    <row r="7" spans="1:8" s="7" customFormat="1" ht="66" customHeight="1" x14ac:dyDescent="0.25">
      <c r="A7" s="4" t="s">
        <v>6</v>
      </c>
      <c r="B7" s="4" t="s">
        <v>7</v>
      </c>
      <c r="C7" s="5" t="s">
        <v>8</v>
      </c>
      <c r="D7" s="5" t="s">
        <v>9</v>
      </c>
      <c r="E7" s="5" t="s">
        <v>10</v>
      </c>
      <c r="F7" s="6" t="s">
        <v>11</v>
      </c>
      <c r="G7" s="5" t="s">
        <v>12</v>
      </c>
      <c r="H7" s="4" t="s">
        <v>13</v>
      </c>
    </row>
    <row r="8" spans="1:8" x14ac:dyDescent="0.25">
      <c r="A8" s="8" t="s">
        <v>14</v>
      </c>
      <c r="B8" s="8" t="s">
        <v>15</v>
      </c>
      <c r="C8" s="8">
        <v>1</v>
      </c>
      <c r="D8" s="8">
        <v>2</v>
      </c>
      <c r="E8" s="8" t="s">
        <v>16</v>
      </c>
      <c r="F8" s="9">
        <v>4</v>
      </c>
      <c r="G8" s="8" t="s">
        <v>17</v>
      </c>
      <c r="H8" s="8" t="s">
        <v>18</v>
      </c>
    </row>
    <row r="9" spans="1:8" s="15" customFormat="1" ht="36" customHeight="1" x14ac:dyDescent="0.2">
      <c r="A9" s="10"/>
      <c r="B9" s="11" t="s">
        <v>19</v>
      </c>
      <c r="C9" s="12">
        <f>C10+C14</f>
        <v>451276</v>
      </c>
      <c r="D9" s="13">
        <f>D10+D14</f>
        <v>19003816000</v>
      </c>
      <c r="E9" s="13">
        <f>E10+E14</f>
        <v>19004267276</v>
      </c>
      <c r="F9" s="13">
        <f>F10+F14</f>
        <v>16057451276</v>
      </c>
      <c r="G9" s="13">
        <f>G10+G14</f>
        <v>2946816000</v>
      </c>
      <c r="H9" s="14">
        <f t="shared" ref="H9:H15" si="0">F9/E9</f>
        <v>0.84493924668585052</v>
      </c>
    </row>
    <row r="10" spans="1:8" ht="30.75" customHeight="1" x14ac:dyDescent="0.25">
      <c r="A10" s="16" t="s">
        <v>14</v>
      </c>
      <c r="B10" s="17" t="s">
        <v>20</v>
      </c>
      <c r="C10" s="18">
        <f>C13</f>
        <v>451276</v>
      </c>
      <c r="D10" s="19">
        <f>D11+D12+D13</f>
        <v>2780000000</v>
      </c>
      <c r="E10" s="19">
        <f>E11+E12+E13</f>
        <v>2780451276</v>
      </c>
      <c r="F10" s="19">
        <f>F11+F12+F13</f>
        <v>2780451276</v>
      </c>
      <c r="G10" s="19">
        <f t="shared" ref="G10:G15" si="1">E10-F10</f>
        <v>0</v>
      </c>
      <c r="H10" s="20">
        <f t="shared" si="0"/>
        <v>1</v>
      </c>
    </row>
    <row r="11" spans="1:8" ht="30.75" customHeight="1" x14ac:dyDescent="0.25">
      <c r="A11" s="21">
        <v>1</v>
      </c>
      <c r="B11" s="22" t="s">
        <v>21</v>
      </c>
      <c r="C11" s="23"/>
      <c r="D11" s="24">
        <v>1889173000</v>
      </c>
      <c r="E11" s="25">
        <f>SUM(C11:D11)</f>
        <v>1889173000</v>
      </c>
      <c r="F11" s="26">
        <f>E11</f>
        <v>1889173000</v>
      </c>
      <c r="G11" s="25">
        <f t="shared" si="1"/>
        <v>0</v>
      </c>
      <c r="H11" s="27">
        <f t="shared" si="0"/>
        <v>1</v>
      </c>
    </row>
    <row r="12" spans="1:8" ht="30.75" customHeight="1" x14ac:dyDescent="0.25">
      <c r="A12" s="21">
        <v>2</v>
      </c>
      <c r="B12" s="22" t="s">
        <v>22</v>
      </c>
      <c r="C12" s="23"/>
      <c r="D12" s="25">
        <v>801827000</v>
      </c>
      <c r="E12" s="25">
        <f>SUM(C12:D12)</f>
        <v>801827000</v>
      </c>
      <c r="F12" s="26">
        <f>E12</f>
        <v>801827000</v>
      </c>
      <c r="G12" s="25">
        <f t="shared" si="1"/>
        <v>0</v>
      </c>
      <c r="H12" s="27">
        <f t="shared" si="0"/>
        <v>1</v>
      </c>
    </row>
    <row r="13" spans="1:8" ht="30.75" customHeight="1" x14ac:dyDescent="0.25">
      <c r="A13" s="21">
        <v>3</v>
      </c>
      <c r="B13" s="22" t="s">
        <v>23</v>
      </c>
      <c r="C13" s="28">
        <v>451276</v>
      </c>
      <c r="D13" s="25">
        <v>89000000</v>
      </c>
      <c r="E13" s="25">
        <f>SUM(C13:D13)</f>
        <v>89451276</v>
      </c>
      <c r="F13" s="25">
        <f>E13</f>
        <v>89451276</v>
      </c>
      <c r="G13" s="25">
        <f t="shared" si="1"/>
        <v>0</v>
      </c>
      <c r="H13" s="27">
        <f t="shared" si="0"/>
        <v>1</v>
      </c>
    </row>
    <row r="14" spans="1:8" s="15" customFormat="1" ht="30.75" customHeight="1" x14ac:dyDescent="0.2">
      <c r="A14" s="29" t="s">
        <v>15</v>
      </c>
      <c r="B14" s="11" t="s">
        <v>24</v>
      </c>
      <c r="C14" s="30"/>
      <c r="D14" s="31">
        <v>16223816000</v>
      </c>
      <c r="E14" s="31">
        <f>D14</f>
        <v>16223816000</v>
      </c>
      <c r="F14" s="32">
        <v>13277000000</v>
      </c>
      <c r="G14" s="31">
        <f t="shared" si="1"/>
        <v>2946816000</v>
      </c>
      <c r="H14" s="33">
        <f t="shared" si="0"/>
        <v>0.81836480394008415</v>
      </c>
    </row>
    <row r="15" spans="1:8" ht="30.75" customHeight="1" x14ac:dyDescent="0.25">
      <c r="A15" s="29" t="s">
        <v>25</v>
      </c>
      <c r="B15" s="11" t="s">
        <v>26</v>
      </c>
      <c r="C15" s="34">
        <f>C16</f>
        <v>274000000</v>
      </c>
      <c r="D15" s="31">
        <f>D16+D17</f>
        <v>1098153647</v>
      </c>
      <c r="E15" s="31">
        <f>C15+D15</f>
        <v>1372153647</v>
      </c>
      <c r="F15" s="31">
        <v>878400000</v>
      </c>
      <c r="G15" s="31">
        <f t="shared" si="1"/>
        <v>493753647</v>
      </c>
      <c r="H15" s="33">
        <f t="shared" si="0"/>
        <v>0.64016154599048336</v>
      </c>
    </row>
    <row r="16" spans="1:8" ht="30.75" customHeight="1" x14ac:dyDescent="0.25">
      <c r="A16" s="21">
        <v>1</v>
      </c>
      <c r="B16" s="22" t="s">
        <v>27</v>
      </c>
      <c r="C16" s="35">
        <v>274000000</v>
      </c>
      <c r="D16" s="25">
        <v>993333647</v>
      </c>
      <c r="E16" s="25">
        <f>SUM(C16:D16)</f>
        <v>1267333647</v>
      </c>
      <c r="F16" s="36"/>
      <c r="G16" s="25"/>
      <c r="H16" s="27"/>
    </row>
    <row r="17" spans="1:11" ht="30.75" customHeight="1" x14ac:dyDescent="0.25">
      <c r="A17" s="37">
        <v>2</v>
      </c>
      <c r="B17" s="38" t="s">
        <v>28</v>
      </c>
      <c r="C17" s="39"/>
      <c r="D17" s="40">
        <v>104820000</v>
      </c>
      <c r="E17" s="40">
        <f>SUM(D17)</f>
        <v>104820000</v>
      </c>
      <c r="F17" s="41"/>
      <c r="G17" s="41"/>
      <c r="H17" s="37"/>
      <c r="K17" s="42"/>
    </row>
    <row r="21" spans="1:11" ht="18.75" x14ac:dyDescent="0.3">
      <c r="B21" s="2" t="s">
        <v>0</v>
      </c>
      <c r="F21" s="3" t="s">
        <v>1</v>
      </c>
    </row>
    <row r="22" spans="1:11" ht="18.75" x14ac:dyDescent="0.3">
      <c r="B22" s="3" t="s">
        <v>2</v>
      </c>
      <c r="F22" s="3" t="s">
        <v>3</v>
      </c>
    </row>
    <row r="24" spans="1:11" ht="18.75" x14ac:dyDescent="0.3">
      <c r="D24" s="3" t="s">
        <v>4</v>
      </c>
    </row>
    <row r="25" spans="1:11" ht="18.75" x14ac:dyDescent="0.3">
      <c r="D25" s="3" t="s">
        <v>29</v>
      </c>
    </row>
    <row r="27" spans="1:11" s="7" customFormat="1" ht="60.75" customHeight="1" x14ac:dyDescent="0.25">
      <c r="A27" s="4" t="s">
        <v>6</v>
      </c>
      <c r="B27" s="4" t="s">
        <v>7</v>
      </c>
      <c r="C27" s="5" t="s">
        <v>8</v>
      </c>
      <c r="D27" s="5" t="s">
        <v>9</v>
      </c>
      <c r="E27" s="5" t="s">
        <v>10</v>
      </c>
      <c r="F27" s="6" t="s">
        <v>11</v>
      </c>
      <c r="G27" s="5" t="s">
        <v>12</v>
      </c>
      <c r="H27" s="4" t="s">
        <v>13</v>
      </c>
    </row>
    <row r="28" spans="1:11" x14ac:dyDescent="0.25">
      <c r="A28" s="8" t="s">
        <v>14</v>
      </c>
      <c r="B28" s="8" t="s">
        <v>15</v>
      </c>
      <c r="C28" s="8">
        <v>1</v>
      </c>
      <c r="D28" s="8">
        <v>2</v>
      </c>
      <c r="E28" s="8" t="s">
        <v>16</v>
      </c>
      <c r="F28" s="9">
        <v>4</v>
      </c>
      <c r="G28" s="8" t="s">
        <v>17</v>
      </c>
      <c r="H28" s="8" t="s">
        <v>18</v>
      </c>
    </row>
    <row r="29" spans="1:11" ht="30" customHeight="1" x14ac:dyDescent="0.25">
      <c r="A29" s="43"/>
      <c r="B29" s="44" t="s">
        <v>19</v>
      </c>
      <c r="C29" s="45">
        <v>3529642</v>
      </c>
      <c r="D29" s="45">
        <f>D30+D34</f>
        <v>23022648000</v>
      </c>
      <c r="E29" s="45">
        <f>E30+E34</f>
        <v>23026177642</v>
      </c>
      <c r="F29" s="46">
        <f>F30+F34</f>
        <v>15655921543</v>
      </c>
      <c r="G29" s="45">
        <f>G30+G34</f>
        <v>7370256099</v>
      </c>
      <c r="H29" s="20">
        <f t="shared" ref="H29:H35" si="2">F29/E29</f>
        <v>0.67991838621289136</v>
      </c>
    </row>
    <row r="30" spans="1:11" ht="30" customHeight="1" x14ac:dyDescent="0.25">
      <c r="A30" s="47" t="s">
        <v>14</v>
      </c>
      <c r="B30" s="48" t="s">
        <v>20</v>
      </c>
      <c r="C30" s="49">
        <f>C33</f>
        <v>3529642</v>
      </c>
      <c r="D30" s="49">
        <f>SUM(D31:D33)</f>
        <v>6685129000</v>
      </c>
      <c r="E30" s="49">
        <f>SUM(E31:E33)</f>
        <v>6688658642</v>
      </c>
      <c r="F30" s="50">
        <f>F31+F32+F33</f>
        <v>6687887043</v>
      </c>
      <c r="G30" s="49">
        <f>G31+G32+G33</f>
        <v>771599</v>
      </c>
      <c r="H30" s="33">
        <f t="shared" si="2"/>
        <v>0.99988464069684246</v>
      </c>
    </row>
    <row r="31" spans="1:11" ht="30" customHeight="1" x14ac:dyDescent="0.25">
      <c r="A31" s="51">
        <v>1</v>
      </c>
      <c r="B31" s="52" t="s">
        <v>21</v>
      </c>
      <c r="C31" s="53"/>
      <c r="D31" s="54">
        <f>3640000000+229129000</f>
        <v>3869129000</v>
      </c>
      <c r="E31" s="54">
        <f>C31+D31</f>
        <v>3869129000</v>
      </c>
      <c r="F31" s="55">
        <f>E31</f>
        <v>3869129000</v>
      </c>
      <c r="G31" s="54">
        <f>E31-F31</f>
        <v>0</v>
      </c>
      <c r="H31" s="33">
        <f t="shared" si="2"/>
        <v>1</v>
      </c>
    </row>
    <row r="32" spans="1:11" ht="30" customHeight="1" x14ac:dyDescent="0.25">
      <c r="A32" s="51">
        <v>2</v>
      </c>
      <c r="B32" s="56" t="s">
        <v>22</v>
      </c>
      <c r="C32" s="53"/>
      <c r="D32" s="54">
        <f>2160000000+24000000</f>
        <v>2184000000</v>
      </c>
      <c r="E32" s="54">
        <f>C32+D32</f>
        <v>2184000000</v>
      </c>
      <c r="F32" s="55">
        <f>E32</f>
        <v>2184000000</v>
      </c>
      <c r="G32" s="54">
        <f>E32-F32</f>
        <v>0</v>
      </c>
      <c r="H32" s="33">
        <f t="shared" si="2"/>
        <v>1</v>
      </c>
    </row>
    <row r="33" spans="1:11" ht="30" customHeight="1" x14ac:dyDescent="0.25">
      <c r="A33" s="51">
        <v>3</v>
      </c>
      <c r="B33" s="56" t="s">
        <v>23</v>
      </c>
      <c r="C33" s="54">
        <v>3529642</v>
      </c>
      <c r="D33" s="54">
        <v>632000000</v>
      </c>
      <c r="E33" s="54">
        <v>635529642</v>
      </c>
      <c r="F33" s="55">
        <v>634758043</v>
      </c>
      <c r="G33" s="54">
        <f>E33-F33</f>
        <v>771599</v>
      </c>
      <c r="H33" s="57">
        <f t="shared" si="2"/>
        <v>0.99878589612662005</v>
      </c>
      <c r="K33" s="58"/>
    </row>
    <row r="34" spans="1:11" ht="30" customHeight="1" x14ac:dyDescent="0.25">
      <c r="A34" s="47" t="s">
        <v>15</v>
      </c>
      <c r="B34" s="44" t="s">
        <v>24</v>
      </c>
      <c r="C34" s="59"/>
      <c r="D34" s="49">
        <f>9569000000+419942000+735767000+5612810000</f>
        <v>16337519000</v>
      </c>
      <c r="E34" s="49">
        <f>D34</f>
        <v>16337519000</v>
      </c>
      <c r="F34" s="49">
        <v>8968034500</v>
      </c>
      <c r="G34" s="49">
        <f>E34-F34</f>
        <v>7369484500</v>
      </c>
      <c r="H34" s="33">
        <f t="shared" si="2"/>
        <v>0.54892266689942337</v>
      </c>
    </row>
    <row r="35" spans="1:11" ht="30" customHeight="1" x14ac:dyDescent="0.25">
      <c r="A35" s="47" t="s">
        <v>25</v>
      </c>
      <c r="B35" s="44" t="s">
        <v>30</v>
      </c>
      <c r="C35" s="49">
        <v>587702183</v>
      </c>
      <c r="D35" s="49">
        <v>517517000</v>
      </c>
      <c r="E35" s="49">
        <f>D35+C35</f>
        <v>1105219183</v>
      </c>
      <c r="F35" s="49">
        <f>F36+F37</f>
        <v>460955974</v>
      </c>
      <c r="G35" s="49">
        <f>E35-F35</f>
        <v>644263209</v>
      </c>
      <c r="H35" s="33">
        <f t="shared" si="2"/>
        <v>0.41707199901180142</v>
      </c>
    </row>
    <row r="36" spans="1:11" ht="30" customHeight="1" x14ac:dyDescent="0.25">
      <c r="A36" s="51">
        <v>1</v>
      </c>
      <c r="B36" s="52" t="s">
        <v>31</v>
      </c>
      <c r="C36" s="53"/>
      <c r="D36" s="53"/>
      <c r="E36" s="55"/>
      <c r="F36" s="54">
        <v>305673274</v>
      </c>
      <c r="G36" s="53"/>
      <c r="H36" s="33"/>
    </row>
    <row r="37" spans="1:11" ht="30" customHeight="1" x14ac:dyDescent="0.25">
      <c r="A37" s="60">
        <v>2</v>
      </c>
      <c r="B37" s="61" t="s">
        <v>32</v>
      </c>
      <c r="C37" s="62"/>
      <c r="D37" s="62"/>
      <c r="E37" s="62"/>
      <c r="F37" s="63">
        <v>155282700</v>
      </c>
      <c r="G37" s="62"/>
      <c r="H37" s="64"/>
    </row>
  </sheetData>
  <pageMargins left="0.95" right="0.7" top="1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D27" sqref="D27"/>
    </sheetView>
  </sheetViews>
  <sheetFormatPr defaultRowHeight="15" x14ac:dyDescent="0.25"/>
  <cols>
    <col min="1" max="1" width="5.85546875" style="1" customWidth="1"/>
    <col min="2" max="2" width="21.85546875" style="68" customWidth="1"/>
    <col min="3" max="3" width="12.5703125" style="1" customWidth="1"/>
    <col min="4" max="5" width="15.42578125" style="1" customWidth="1"/>
    <col min="6" max="7" width="15.140625" style="1" customWidth="1"/>
    <col min="8" max="8" width="13.85546875" style="1" customWidth="1"/>
    <col min="9" max="9" width="13.140625" style="1" customWidth="1"/>
    <col min="10" max="10" width="9.5703125" style="1" bestFit="1" customWidth="1"/>
    <col min="11" max="11" width="20.85546875" style="1" customWidth="1"/>
    <col min="12" max="16384" width="9.140625" style="1"/>
  </cols>
  <sheetData>
    <row r="1" spans="1:11" s="66" customFormat="1" ht="15.75" x14ac:dyDescent="0.25">
      <c r="A1" s="115" t="s">
        <v>0</v>
      </c>
      <c r="B1" s="115"/>
      <c r="F1" s="117" t="s">
        <v>1</v>
      </c>
      <c r="G1" s="117"/>
      <c r="H1" s="117"/>
      <c r="I1" s="117"/>
    </row>
    <row r="2" spans="1:11" s="66" customFormat="1" ht="15.75" customHeight="1" x14ac:dyDescent="0.25">
      <c r="A2" s="116" t="s">
        <v>2</v>
      </c>
      <c r="B2" s="116"/>
      <c r="F2" s="118" t="s">
        <v>3</v>
      </c>
      <c r="G2" s="118"/>
      <c r="H2" s="118"/>
      <c r="I2" s="118"/>
    </row>
    <row r="4" spans="1:11" x14ac:dyDescent="0.25">
      <c r="A4" s="69" t="s">
        <v>33</v>
      </c>
      <c r="B4" s="67"/>
      <c r="C4" s="65"/>
      <c r="D4" s="65"/>
      <c r="E4" s="65"/>
      <c r="F4" s="65"/>
      <c r="G4" s="65"/>
      <c r="H4" s="65"/>
      <c r="I4" s="65"/>
    </row>
    <row r="5" spans="1:11" x14ac:dyDescent="0.25">
      <c r="A5" s="69" t="s">
        <v>29</v>
      </c>
      <c r="B5" s="67"/>
      <c r="C5" s="65"/>
      <c r="D5" s="65"/>
      <c r="E5" s="65"/>
      <c r="F5" s="65"/>
      <c r="G5" s="65"/>
      <c r="H5" s="65"/>
      <c r="I5" s="65"/>
    </row>
    <row r="6" spans="1:11" ht="15.75" thickBot="1" x14ac:dyDescent="0.3">
      <c r="A6" s="70"/>
    </row>
    <row r="7" spans="1:11" s="15" customFormat="1" ht="55.5" customHeight="1" thickTop="1" x14ac:dyDescent="0.2">
      <c r="A7" s="108" t="s">
        <v>6</v>
      </c>
      <c r="B7" s="109" t="s">
        <v>7</v>
      </c>
      <c r="C7" s="109" t="s">
        <v>8</v>
      </c>
      <c r="D7" s="109" t="s">
        <v>34</v>
      </c>
      <c r="E7" s="109" t="s">
        <v>35</v>
      </c>
      <c r="F7" s="109" t="s">
        <v>36</v>
      </c>
      <c r="G7" s="109" t="s">
        <v>37</v>
      </c>
      <c r="H7" s="109" t="s">
        <v>12</v>
      </c>
      <c r="I7" s="110" t="s">
        <v>13</v>
      </c>
    </row>
    <row r="8" spans="1:11" x14ac:dyDescent="0.25">
      <c r="A8" s="71" t="s">
        <v>14</v>
      </c>
      <c r="B8" s="72" t="s">
        <v>15</v>
      </c>
      <c r="C8" s="73">
        <v>1</v>
      </c>
      <c r="D8" s="73">
        <v>2</v>
      </c>
      <c r="E8" s="73">
        <v>3</v>
      </c>
      <c r="F8" s="73" t="s">
        <v>38</v>
      </c>
      <c r="G8" s="73">
        <v>5</v>
      </c>
      <c r="H8" s="73" t="s">
        <v>39</v>
      </c>
      <c r="I8" s="74" t="s">
        <v>40</v>
      </c>
    </row>
    <row r="9" spans="1:11" s="15" customFormat="1" ht="42.75" x14ac:dyDescent="0.2">
      <c r="A9" s="75"/>
      <c r="B9" s="76" t="s">
        <v>41</v>
      </c>
      <c r="C9" s="77"/>
      <c r="D9" s="78">
        <v>19236000000</v>
      </c>
      <c r="E9" s="78">
        <v>9230722135</v>
      </c>
      <c r="F9" s="78">
        <v>28466722135</v>
      </c>
      <c r="G9" s="78">
        <v>23060827301</v>
      </c>
      <c r="H9" s="79">
        <v>5405894830</v>
      </c>
      <c r="I9" s="80">
        <v>0.81</v>
      </c>
    </row>
    <row r="10" spans="1:11" ht="28.5" x14ac:dyDescent="0.25">
      <c r="A10" s="81" t="s">
        <v>14</v>
      </c>
      <c r="B10" s="82" t="s">
        <v>20</v>
      </c>
      <c r="C10" s="83"/>
      <c r="D10" s="84">
        <f>SUM(D11:D13)</f>
        <v>7065000000</v>
      </c>
      <c r="E10" s="84">
        <f t="shared" ref="E10:H10" si="0">SUM(E11:E13)</f>
        <v>-307600000</v>
      </c>
      <c r="F10" s="84">
        <f t="shared" si="0"/>
        <v>6414900395</v>
      </c>
      <c r="G10" s="84">
        <f t="shared" si="0"/>
        <v>5516273723</v>
      </c>
      <c r="H10" s="84">
        <f t="shared" si="0"/>
        <v>898626672</v>
      </c>
      <c r="I10" s="85">
        <f>G10/F10</f>
        <v>0.85991572484891243</v>
      </c>
    </row>
    <row r="11" spans="1:11" ht="30" x14ac:dyDescent="0.25">
      <c r="A11" s="86">
        <v>1</v>
      </c>
      <c r="B11" s="87" t="s">
        <v>21</v>
      </c>
      <c r="C11" s="88"/>
      <c r="D11" s="89">
        <v>3928000000</v>
      </c>
      <c r="E11" s="88" t="s">
        <v>42</v>
      </c>
      <c r="F11" s="89">
        <v>3585500395</v>
      </c>
      <c r="G11" s="89">
        <v>3585500395</v>
      </c>
      <c r="H11" s="88" t="s">
        <v>43</v>
      </c>
      <c r="I11" s="90">
        <v>1</v>
      </c>
    </row>
    <row r="12" spans="1:11" x14ac:dyDescent="0.25">
      <c r="A12" s="86">
        <v>2</v>
      </c>
      <c r="B12" s="87" t="s">
        <v>22</v>
      </c>
      <c r="C12" s="88"/>
      <c r="D12" s="89">
        <v>2533000000</v>
      </c>
      <c r="E12" s="89">
        <v>-400600000</v>
      </c>
      <c r="F12" s="89">
        <v>2132400000</v>
      </c>
      <c r="G12" s="89">
        <f>1142773328+91000000</f>
        <v>1233773328</v>
      </c>
      <c r="H12" s="89">
        <f>989626672-91000000</f>
        <v>898626672</v>
      </c>
      <c r="I12" s="91">
        <f>G12/F12</f>
        <v>0.57858437816544739</v>
      </c>
    </row>
    <row r="13" spans="1:11" x14ac:dyDescent="0.25">
      <c r="A13" s="86">
        <v>3</v>
      </c>
      <c r="B13" s="87" t="s">
        <v>23</v>
      </c>
      <c r="C13" s="83"/>
      <c r="D13" s="89">
        <v>604000000</v>
      </c>
      <c r="E13" s="89">
        <v>93000000</v>
      </c>
      <c r="F13" s="89">
        <v>697000000</v>
      </c>
      <c r="G13" s="89">
        <v>697000000</v>
      </c>
      <c r="H13" s="83"/>
      <c r="I13" s="90">
        <v>1</v>
      </c>
    </row>
    <row r="14" spans="1:11" s="15" customFormat="1" ht="28.5" x14ac:dyDescent="0.2">
      <c r="A14" s="81" t="s">
        <v>15</v>
      </c>
      <c r="B14" s="82" t="s">
        <v>24</v>
      </c>
      <c r="C14" s="92"/>
      <c r="D14" s="84">
        <v>12171000000</v>
      </c>
      <c r="E14" s="84">
        <v>9880821740</v>
      </c>
      <c r="F14" s="84">
        <v>22051821740</v>
      </c>
      <c r="G14" s="84">
        <v>17635553678</v>
      </c>
      <c r="H14" s="84">
        <v>4416268062</v>
      </c>
      <c r="I14" s="85">
        <v>0.79969999999999997</v>
      </c>
    </row>
    <row r="15" spans="1:11" ht="28.5" x14ac:dyDescent="0.25">
      <c r="A15" s="81" t="s">
        <v>25</v>
      </c>
      <c r="B15" s="82" t="s">
        <v>30</v>
      </c>
      <c r="C15" s="84">
        <v>755760550</v>
      </c>
      <c r="D15" s="84">
        <v>382000000</v>
      </c>
      <c r="E15" s="84">
        <v>196250000</v>
      </c>
      <c r="F15" s="84">
        <v>952010550</v>
      </c>
      <c r="G15" s="84">
        <v>516001771</v>
      </c>
      <c r="H15" s="84">
        <v>436008779</v>
      </c>
      <c r="I15" s="85">
        <v>0.51370000000000005</v>
      </c>
    </row>
    <row r="16" spans="1:11" ht="30" x14ac:dyDescent="0.25">
      <c r="A16" s="86">
        <v>1</v>
      </c>
      <c r="B16" s="87" t="s">
        <v>44</v>
      </c>
      <c r="C16" s="88"/>
      <c r="D16" s="88"/>
      <c r="E16" s="88"/>
      <c r="F16" s="88"/>
      <c r="G16" s="89">
        <v>439676771</v>
      </c>
      <c r="H16" s="88"/>
      <c r="I16" s="93"/>
      <c r="K16" s="42"/>
    </row>
    <row r="17" spans="1:10" ht="15.75" thickBot="1" x14ac:dyDescent="0.3">
      <c r="A17" s="94">
        <v>2</v>
      </c>
      <c r="B17" s="95" t="s">
        <v>32</v>
      </c>
      <c r="C17" s="96"/>
      <c r="D17" s="96"/>
      <c r="E17" s="96"/>
      <c r="F17" s="96"/>
      <c r="G17" s="97">
        <v>76325000</v>
      </c>
      <c r="H17" s="96"/>
      <c r="I17" s="98"/>
    </row>
    <row r="18" spans="1:10" ht="15.75" thickTop="1" x14ac:dyDescent="0.25"/>
    <row r="23" spans="1:10" s="66" customFormat="1" ht="18.75" customHeight="1" x14ac:dyDescent="0.25">
      <c r="A23" s="115" t="s">
        <v>0</v>
      </c>
      <c r="B23" s="115"/>
      <c r="F23" s="117" t="s">
        <v>1</v>
      </c>
      <c r="G23" s="117"/>
      <c r="H23" s="117"/>
      <c r="I23" s="117"/>
    </row>
    <row r="24" spans="1:10" s="66" customFormat="1" ht="14.25" customHeight="1" x14ac:dyDescent="0.25">
      <c r="A24" s="116" t="s">
        <v>2</v>
      </c>
      <c r="B24" s="116"/>
      <c r="F24" s="118" t="s">
        <v>3</v>
      </c>
      <c r="G24" s="118"/>
      <c r="H24" s="118"/>
      <c r="I24" s="118"/>
    </row>
    <row r="26" spans="1:10" x14ac:dyDescent="0.25">
      <c r="A26" s="69" t="s">
        <v>33</v>
      </c>
      <c r="B26" s="67"/>
      <c r="C26" s="65"/>
      <c r="D26" s="65"/>
      <c r="E26" s="65"/>
      <c r="F26" s="65"/>
      <c r="G26" s="65"/>
      <c r="H26" s="65"/>
      <c r="I26" s="65"/>
      <c r="J26" s="65"/>
    </row>
    <row r="27" spans="1:10" x14ac:dyDescent="0.25">
      <c r="A27" s="69" t="s">
        <v>5</v>
      </c>
      <c r="B27" s="67"/>
      <c r="C27" s="65"/>
      <c r="D27" s="65"/>
      <c r="E27" s="65"/>
      <c r="F27" s="65"/>
      <c r="G27" s="65"/>
      <c r="H27" s="65"/>
      <c r="I27" s="65"/>
      <c r="J27" s="65"/>
    </row>
    <row r="28" spans="1:10" ht="15.75" thickBot="1" x14ac:dyDescent="0.3"/>
    <row r="29" spans="1:10" s="15" customFormat="1" ht="52.5" customHeight="1" thickTop="1" x14ac:dyDescent="0.2">
      <c r="A29" s="111" t="s">
        <v>6</v>
      </c>
      <c r="B29" s="109" t="s">
        <v>7</v>
      </c>
      <c r="C29" s="109" t="s">
        <v>8</v>
      </c>
      <c r="D29" s="109" t="s">
        <v>34</v>
      </c>
      <c r="E29" s="109" t="s">
        <v>45</v>
      </c>
      <c r="F29" s="109" t="s">
        <v>46</v>
      </c>
      <c r="G29" s="109" t="s">
        <v>36</v>
      </c>
      <c r="H29" s="109" t="s">
        <v>47</v>
      </c>
      <c r="I29" s="109" t="s">
        <v>12</v>
      </c>
      <c r="J29" s="112" t="s">
        <v>13</v>
      </c>
    </row>
    <row r="30" spans="1:10" x14ac:dyDescent="0.25">
      <c r="A30" s="99" t="s">
        <v>14</v>
      </c>
      <c r="B30" s="100" t="s">
        <v>15</v>
      </c>
      <c r="C30" s="101">
        <v>1</v>
      </c>
      <c r="D30" s="101">
        <v>2</v>
      </c>
      <c r="E30" s="100"/>
      <c r="F30" s="101">
        <v>3</v>
      </c>
      <c r="G30" s="101" t="s">
        <v>38</v>
      </c>
      <c r="H30" s="101">
        <v>5</v>
      </c>
      <c r="I30" s="100" t="s">
        <v>39</v>
      </c>
      <c r="J30" s="102" t="s">
        <v>40</v>
      </c>
    </row>
    <row r="31" spans="1:10" x14ac:dyDescent="0.25">
      <c r="A31" s="130"/>
      <c r="B31" s="131" t="s">
        <v>41</v>
      </c>
      <c r="C31" s="132"/>
      <c r="D31" s="113">
        <v>18302000000</v>
      </c>
      <c r="E31" s="147">
        <v>-8555000000</v>
      </c>
      <c r="F31" s="113">
        <v>500000000</v>
      </c>
      <c r="G31" s="113">
        <v>9747000000</v>
      </c>
      <c r="H31" s="113">
        <v>9656962771</v>
      </c>
      <c r="I31" s="120">
        <v>90037229</v>
      </c>
      <c r="J31" s="122">
        <v>0.99080000000000001</v>
      </c>
    </row>
    <row r="32" spans="1:10" ht="15" hidden="1" customHeight="1" x14ac:dyDescent="0.25">
      <c r="A32" s="124"/>
      <c r="B32" s="125"/>
      <c r="C32" s="126"/>
      <c r="D32" s="114"/>
      <c r="E32" s="148"/>
      <c r="F32" s="114"/>
      <c r="G32" s="114"/>
      <c r="H32" s="114"/>
      <c r="I32" s="121"/>
      <c r="J32" s="123"/>
    </row>
    <row r="33" spans="1:10" ht="36.75" customHeight="1" x14ac:dyDescent="0.25">
      <c r="A33" s="124"/>
      <c r="B33" s="125"/>
      <c r="C33" s="126"/>
      <c r="D33" s="114"/>
      <c r="E33" s="149"/>
      <c r="F33" s="114"/>
      <c r="G33" s="114"/>
      <c r="H33" s="114"/>
      <c r="I33" s="121"/>
      <c r="J33" s="123"/>
    </row>
    <row r="34" spans="1:10" x14ac:dyDescent="0.25">
      <c r="A34" s="124" t="s">
        <v>14</v>
      </c>
      <c r="B34" s="125" t="s">
        <v>20</v>
      </c>
      <c r="C34" s="126"/>
      <c r="D34" s="127">
        <v>2987000000</v>
      </c>
      <c r="E34" s="150">
        <v>-44000000</v>
      </c>
      <c r="F34" s="128"/>
      <c r="G34" s="127">
        <v>2943000000</v>
      </c>
      <c r="H34" s="127">
        <v>3103962771</v>
      </c>
      <c r="I34" s="129">
        <v>-160962771</v>
      </c>
      <c r="J34" s="123">
        <v>1.0547</v>
      </c>
    </row>
    <row r="35" spans="1:10" x14ac:dyDescent="0.25">
      <c r="A35" s="124"/>
      <c r="B35" s="125"/>
      <c r="C35" s="126"/>
      <c r="D35" s="127"/>
      <c r="E35" s="152"/>
      <c r="F35" s="128"/>
      <c r="G35" s="127"/>
      <c r="H35" s="127"/>
      <c r="I35" s="129"/>
      <c r="J35" s="123"/>
    </row>
    <row r="36" spans="1:10" hidden="1" x14ac:dyDescent="0.25">
      <c r="A36" s="124"/>
      <c r="B36" s="125"/>
      <c r="C36" s="126"/>
      <c r="D36" s="127"/>
      <c r="E36" s="103"/>
      <c r="F36" s="128"/>
      <c r="G36" s="127"/>
      <c r="H36" s="127"/>
      <c r="I36" s="129"/>
      <c r="J36" s="123"/>
    </row>
    <row r="37" spans="1:10" ht="30" x14ac:dyDescent="0.25">
      <c r="A37" s="86">
        <v>1</v>
      </c>
      <c r="B37" s="87" t="s">
        <v>21</v>
      </c>
      <c r="C37" s="83"/>
      <c r="D37" s="104">
        <v>1765000000</v>
      </c>
      <c r="E37" s="105"/>
      <c r="F37" s="88"/>
      <c r="G37" s="89">
        <v>1765000000</v>
      </c>
      <c r="H37" s="89">
        <v>1925962771</v>
      </c>
      <c r="I37" s="104">
        <v>-160962771</v>
      </c>
      <c r="J37" s="91">
        <v>1.0911999999999999</v>
      </c>
    </row>
    <row r="38" spans="1:10" x14ac:dyDescent="0.25">
      <c r="A38" s="133">
        <v>2</v>
      </c>
      <c r="B38" s="134" t="s">
        <v>22</v>
      </c>
      <c r="C38" s="126"/>
      <c r="D38" s="135">
        <v>913000000</v>
      </c>
      <c r="E38" s="106">
        <v>-44000000</v>
      </c>
      <c r="F38" s="136"/>
      <c r="G38" s="135">
        <v>869000000</v>
      </c>
      <c r="H38" s="135">
        <v>869000000</v>
      </c>
      <c r="I38" s="142"/>
      <c r="J38" s="119">
        <v>1</v>
      </c>
    </row>
    <row r="39" spans="1:10" hidden="1" x14ac:dyDescent="0.25">
      <c r="A39" s="133"/>
      <c r="B39" s="134"/>
      <c r="C39" s="126"/>
      <c r="D39" s="135"/>
      <c r="E39" s="107"/>
      <c r="F39" s="136"/>
      <c r="G39" s="135"/>
      <c r="H39" s="135"/>
      <c r="I39" s="142"/>
      <c r="J39" s="119"/>
    </row>
    <row r="40" spans="1:10" hidden="1" x14ac:dyDescent="0.25">
      <c r="A40" s="133"/>
      <c r="B40" s="134"/>
      <c r="C40" s="126"/>
      <c r="D40" s="135"/>
      <c r="E40" s="103"/>
      <c r="F40" s="136"/>
      <c r="G40" s="135"/>
      <c r="H40" s="135"/>
      <c r="I40" s="142"/>
      <c r="J40" s="119"/>
    </row>
    <row r="41" spans="1:10" x14ac:dyDescent="0.25">
      <c r="A41" s="86">
        <v>3</v>
      </c>
      <c r="B41" s="87" t="s">
        <v>23</v>
      </c>
      <c r="C41" s="83"/>
      <c r="D41" s="89">
        <v>309000000</v>
      </c>
      <c r="E41" s="105"/>
      <c r="F41" s="88"/>
      <c r="G41" s="89">
        <v>309000000</v>
      </c>
      <c r="H41" s="89">
        <v>309000000</v>
      </c>
      <c r="I41" s="105"/>
      <c r="J41" s="90">
        <v>1</v>
      </c>
    </row>
    <row r="42" spans="1:10" x14ac:dyDescent="0.25">
      <c r="A42" s="124" t="s">
        <v>15</v>
      </c>
      <c r="B42" s="125" t="s">
        <v>24</v>
      </c>
      <c r="C42" s="137"/>
      <c r="D42" s="127">
        <v>15315000000</v>
      </c>
      <c r="E42" s="150">
        <v>-8511000000</v>
      </c>
      <c r="F42" s="138"/>
      <c r="G42" s="127">
        <v>6804000000</v>
      </c>
      <c r="H42" s="127">
        <v>6553000000</v>
      </c>
      <c r="I42" s="129">
        <v>251000000</v>
      </c>
      <c r="J42" s="123">
        <v>0.96309999999999996</v>
      </c>
    </row>
    <row r="43" spans="1:10" x14ac:dyDescent="0.25">
      <c r="A43" s="124"/>
      <c r="B43" s="125"/>
      <c r="C43" s="137"/>
      <c r="D43" s="127"/>
      <c r="E43" s="151"/>
      <c r="F43" s="138"/>
      <c r="G43" s="127"/>
      <c r="H43" s="127"/>
      <c r="I43" s="129"/>
      <c r="J43" s="123"/>
    </row>
    <row r="44" spans="1:10" x14ac:dyDescent="0.25">
      <c r="A44" s="124" t="s">
        <v>25</v>
      </c>
      <c r="B44" s="125" t="s">
        <v>26</v>
      </c>
      <c r="C44" s="127">
        <v>96477903</v>
      </c>
      <c r="D44" s="127">
        <v>650000000</v>
      </c>
      <c r="E44" s="142"/>
      <c r="F44" s="127">
        <v>500000000</v>
      </c>
      <c r="G44" s="127">
        <v>596477903</v>
      </c>
      <c r="H44" s="127">
        <v>596477903</v>
      </c>
      <c r="I44" s="144"/>
      <c r="J44" s="123">
        <v>0.76919999999999999</v>
      </c>
    </row>
    <row r="45" spans="1:10" ht="15.75" thickBot="1" x14ac:dyDescent="0.3">
      <c r="A45" s="139"/>
      <c r="B45" s="140"/>
      <c r="C45" s="141"/>
      <c r="D45" s="141"/>
      <c r="E45" s="143"/>
      <c r="F45" s="141"/>
      <c r="G45" s="141"/>
      <c r="H45" s="141"/>
      <c r="I45" s="145"/>
      <c r="J45" s="146"/>
    </row>
    <row r="46" spans="1:10" ht="15.75" thickTop="1" x14ac:dyDescent="0.25"/>
  </sheetData>
  <mergeCells count="57">
    <mergeCell ref="H44:H45"/>
    <mergeCell ref="I44:I45"/>
    <mergeCell ref="J44:J45"/>
    <mergeCell ref="E31:E33"/>
    <mergeCell ref="E42:E43"/>
    <mergeCell ref="E34:E35"/>
    <mergeCell ref="H42:H43"/>
    <mergeCell ref="I42:I43"/>
    <mergeCell ref="J42:J43"/>
    <mergeCell ref="F44:F45"/>
    <mergeCell ref="G44:G45"/>
    <mergeCell ref="G42:G43"/>
    <mergeCell ref="J34:J36"/>
    <mergeCell ref="G38:G40"/>
    <mergeCell ref="H38:H40"/>
    <mergeCell ref="I38:I40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F42:F43"/>
    <mergeCell ref="A38:A40"/>
    <mergeCell ref="B38:B40"/>
    <mergeCell ref="C38:C40"/>
    <mergeCell ref="D38:D40"/>
    <mergeCell ref="F38:F40"/>
    <mergeCell ref="J38:J40"/>
    <mergeCell ref="I31:I33"/>
    <mergeCell ref="J31:J33"/>
    <mergeCell ref="A34:A36"/>
    <mergeCell ref="B34:B36"/>
    <mergeCell ref="C34:C36"/>
    <mergeCell ref="D34:D36"/>
    <mergeCell ref="F34:F36"/>
    <mergeCell ref="G34:G36"/>
    <mergeCell ref="H34:H36"/>
    <mergeCell ref="I34:I36"/>
    <mergeCell ref="A31:A33"/>
    <mergeCell ref="B31:B33"/>
    <mergeCell ref="C31:C33"/>
    <mergeCell ref="D31:D33"/>
    <mergeCell ref="F31:F33"/>
    <mergeCell ref="G31:G33"/>
    <mergeCell ref="H31:H33"/>
    <mergeCell ref="A23:B23"/>
    <mergeCell ref="A24:B24"/>
    <mergeCell ref="A1:B1"/>
    <mergeCell ref="A2:B2"/>
    <mergeCell ref="F23:I23"/>
    <mergeCell ref="F24:I24"/>
    <mergeCell ref="F1:I1"/>
    <mergeCell ref="F2:I2"/>
  </mergeCells>
  <pageMargins left="0.35" right="0.32" top="1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Sheet6</vt:lpstr>
      <vt:lpstr>2021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2022-01-05T07:57:21Z</cp:lastPrinted>
  <dcterms:created xsi:type="dcterms:W3CDTF">2019-12-26T10:09:29Z</dcterms:created>
  <dcterms:modified xsi:type="dcterms:W3CDTF">2022-01-05T08:00:51Z</dcterms:modified>
</cp:coreProperties>
</file>